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ional Treasurer Conference\Resources Website\"/>
    </mc:Choice>
  </mc:AlternateContent>
  <xr:revisionPtr revIDLastSave="0" documentId="8_{837AE98C-B2CA-482E-9744-11A6918B3F1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Budget with Classes" sheetId="1" r:id="rId1"/>
    <sheet name="Budget Without Class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D61" i="1"/>
  <c r="E61" i="1"/>
  <c r="F61" i="1"/>
  <c r="G61" i="1"/>
  <c r="H61" i="1"/>
  <c r="I61" i="1"/>
  <c r="B61" i="1"/>
  <c r="I37" i="1"/>
  <c r="I38" i="1"/>
  <c r="I39" i="1"/>
  <c r="I40" i="1"/>
  <c r="I41" i="1"/>
  <c r="I36" i="1"/>
  <c r="I16" i="1"/>
  <c r="I17" i="1"/>
  <c r="I15" i="1"/>
  <c r="I12" i="1"/>
  <c r="I13" i="1"/>
  <c r="I8" i="1"/>
  <c r="C54" i="1"/>
  <c r="E54" i="1"/>
  <c r="F54" i="1"/>
  <c r="D54" i="1"/>
  <c r="G54" i="1"/>
  <c r="H54" i="1"/>
  <c r="C42" i="1"/>
  <c r="D42" i="1"/>
  <c r="H42" i="1"/>
  <c r="I20" i="1"/>
  <c r="E29" i="1"/>
  <c r="F29" i="1"/>
  <c r="D29" i="1"/>
  <c r="G29" i="1"/>
  <c r="H29" i="1"/>
  <c r="C13" i="1"/>
  <c r="B13" i="1"/>
  <c r="E13" i="1"/>
  <c r="F13" i="1"/>
  <c r="D13" i="1"/>
  <c r="G13" i="1"/>
  <c r="H13" i="1"/>
  <c r="I35" i="1"/>
  <c r="I24" i="1"/>
  <c r="G41" i="1"/>
  <c r="G42" i="1" s="1"/>
  <c r="F41" i="1"/>
  <c r="F42" i="1" s="1"/>
  <c r="B41" i="1"/>
  <c r="G18" i="1"/>
  <c r="D18" i="1"/>
  <c r="F18" i="1"/>
  <c r="E18" i="1"/>
  <c r="C18" i="1"/>
  <c r="H18" i="1"/>
  <c r="B16" i="1"/>
  <c r="I14" i="1"/>
  <c r="B53" i="1"/>
  <c r="I53" i="1" s="1"/>
  <c r="I52" i="1"/>
  <c r="B27" i="1"/>
  <c r="I27" i="1" s="1"/>
  <c r="B26" i="1"/>
  <c r="I26" i="1" s="1"/>
  <c r="B25" i="1"/>
  <c r="I25" i="1" s="1"/>
  <c r="B51" i="1"/>
  <c r="I51" i="1" s="1"/>
  <c r="I50" i="1"/>
  <c r="I48" i="1"/>
  <c r="I47" i="1"/>
  <c r="I46" i="1"/>
  <c r="I45" i="1"/>
  <c r="B40" i="1"/>
  <c r="E37" i="1"/>
  <c r="B44" i="1"/>
  <c r="I43" i="1"/>
  <c r="G34" i="1"/>
  <c r="F34" i="1"/>
  <c r="E34" i="1"/>
  <c r="B34" i="1"/>
  <c r="C34" i="1"/>
  <c r="H34" i="1"/>
  <c r="D33" i="1"/>
  <c r="I33" i="1" s="1"/>
  <c r="D32" i="1"/>
  <c r="I32" i="1" s="1"/>
  <c r="I31" i="1"/>
  <c r="I30" i="1"/>
  <c r="I49" i="1"/>
  <c r="C28" i="1"/>
  <c r="I28" i="1" s="1"/>
  <c r="B23" i="1"/>
  <c r="I23" i="1" s="1"/>
  <c r="C22" i="1"/>
  <c r="I22" i="1" s="1"/>
  <c r="C21" i="1"/>
  <c r="I21" i="1" s="1"/>
  <c r="G58" i="1"/>
  <c r="D58" i="1"/>
  <c r="F58" i="1"/>
  <c r="E58" i="1"/>
  <c r="C58" i="1"/>
  <c r="H58" i="1"/>
  <c r="I56" i="1"/>
  <c r="I55" i="1"/>
  <c r="G7" i="1"/>
  <c r="G8" i="1" s="1"/>
  <c r="D7" i="1"/>
  <c r="D8" i="1" s="1"/>
  <c r="F7" i="1"/>
  <c r="F8" i="1" s="1"/>
  <c r="E7" i="1"/>
  <c r="E8" i="1" s="1"/>
  <c r="B8" i="1"/>
  <c r="C7" i="1"/>
  <c r="C8" i="1" s="1"/>
  <c r="H7" i="1"/>
  <c r="H8" i="1" s="1"/>
  <c r="I42" i="1" l="1"/>
  <c r="H60" i="1"/>
  <c r="G60" i="1"/>
  <c r="F60" i="1"/>
  <c r="B42" i="1"/>
  <c r="I29" i="1"/>
  <c r="B54" i="1"/>
  <c r="E42" i="1"/>
  <c r="E60" i="1" s="1"/>
  <c r="B29" i="1"/>
  <c r="C29" i="1"/>
  <c r="C60" i="1" s="1"/>
  <c r="I18" i="1"/>
  <c r="I34" i="1"/>
  <c r="B58" i="1"/>
  <c r="I57" i="1"/>
  <c r="I58" i="1" s="1"/>
  <c r="D34" i="1"/>
  <c r="D60" i="1" s="1"/>
  <c r="I7" i="1"/>
  <c r="I44" i="1"/>
  <c r="I54" i="1" s="1"/>
  <c r="B18" i="1"/>
  <c r="B60" i="1" l="1"/>
  <c r="I60" i="1"/>
</calcChain>
</file>

<file path=xl/sharedStrings.xml><?xml version="1.0" encoding="utf-8"?>
<sst xmlns="http://schemas.openxmlformats.org/spreadsheetml/2006/main" count="147" uniqueCount="71">
  <si>
    <t>Benevolance</t>
  </si>
  <si>
    <t>Building Fund</t>
  </si>
  <si>
    <t>General Fund</t>
  </si>
  <si>
    <t>Kids</t>
  </si>
  <si>
    <t>Men's</t>
  </si>
  <si>
    <t>Missions</t>
  </si>
  <si>
    <t>Women's</t>
  </si>
  <si>
    <t>TOTAL</t>
  </si>
  <si>
    <t>Income</t>
  </si>
  <si>
    <t xml:space="preserve">   Tithes &amp; Offerings</t>
  </si>
  <si>
    <t>Total Income</t>
  </si>
  <si>
    <t>Expenses</t>
  </si>
  <si>
    <t xml:space="preserve">      Books</t>
  </si>
  <si>
    <t xml:space="preserve">      Conference/Traning</t>
  </si>
  <si>
    <t xml:space="preserve">      Building Updates &amp; Decor</t>
  </si>
  <si>
    <t xml:space="preserve">      Cleaning Supplies</t>
  </si>
  <si>
    <t xml:space="preserve">      Lawn &amp; Outdoor Care</t>
  </si>
  <si>
    <t xml:space="preserve">      Repair &amp; Maintenance</t>
  </si>
  <si>
    <t xml:space="preserve">   Marketing</t>
  </si>
  <si>
    <t xml:space="preserve">      Community Outreach</t>
  </si>
  <si>
    <t xml:space="preserve">      US Missions</t>
  </si>
  <si>
    <t xml:space="preserve">      World Missions</t>
  </si>
  <si>
    <t xml:space="preserve">   Total Missions</t>
  </si>
  <si>
    <t xml:space="preserve">      Background Checks</t>
  </si>
  <si>
    <t xml:space="preserve">      Curriculum</t>
  </si>
  <si>
    <t xml:space="preserve">      Games/Snacks/Supplies</t>
  </si>
  <si>
    <t xml:space="preserve">      Guest Speaker</t>
  </si>
  <si>
    <t xml:space="preserve">      Insurance - Liability</t>
  </si>
  <si>
    <t xml:space="preserve">      Internet &amp; Phone</t>
  </si>
  <si>
    <t xml:space="preserve">      Licensing</t>
  </si>
  <si>
    <t xml:space="preserve">      Meals</t>
  </si>
  <si>
    <t xml:space="preserve">      Office Products</t>
  </si>
  <si>
    <t xml:space="preserve">      Post Office &amp; Stamps</t>
  </si>
  <si>
    <t xml:space="preserve">      Snow Removal</t>
  </si>
  <si>
    <t xml:space="preserve">      Trash</t>
  </si>
  <si>
    <t xml:space="preserve">      Utilities</t>
  </si>
  <si>
    <t xml:space="preserve">      Video Equipment</t>
  </si>
  <si>
    <t xml:space="preserve">      Website</t>
  </si>
  <si>
    <t xml:space="preserve">      Contract Labor</t>
  </si>
  <si>
    <t xml:space="preserve">      Taxes</t>
  </si>
  <si>
    <t xml:space="preserve">      Wages</t>
  </si>
  <si>
    <t xml:space="preserve">   Total Payroll Expenses</t>
  </si>
  <si>
    <t xml:space="preserve">   Special Events</t>
  </si>
  <si>
    <t>Total Expenses</t>
  </si>
  <si>
    <t>Net Income</t>
  </si>
  <si>
    <t>Reserves</t>
  </si>
  <si>
    <t>Other</t>
  </si>
  <si>
    <t>Admin</t>
  </si>
  <si>
    <t>Ministries &amp; Support</t>
  </si>
  <si>
    <t>Salaries/Wages</t>
  </si>
  <si>
    <t>Building</t>
  </si>
  <si>
    <t>Building Expenses</t>
  </si>
  <si>
    <t xml:space="preserve">   Total Building Expenses</t>
  </si>
  <si>
    <t>Audio Equipment</t>
  </si>
  <si>
    <t xml:space="preserve">   Total Admin</t>
  </si>
  <si>
    <r>
      <rPr>
        <b/>
        <sz val="8"/>
        <color rgb="FF000000"/>
        <rFont val="Arial"/>
        <family val="2"/>
      </rPr>
      <t xml:space="preserve">   Total</t>
    </r>
    <r>
      <rPr>
        <b/>
        <sz val="8"/>
        <color indexed="8"/>
        <rFont val="Arial"/>
      </rPr>
      <t xml:space="preserve"> Ministries and Support</t>
    </r>
  </si>
  <si>
    <t xml:space="preserve">   Total Other</t>
  </si>
  <si>
    <t>Assembly of God Church</t>
  </si>
  <si>
    <r>
      <rPr>
        <b/>
        <sz val="8"/>
        <color rgb="FF000000"/>
        <rFont val="Arial"/>
        <family val="2"/>
      </rPr>
      <t xml:space="preserve">   Total</t>
    </r>
    <r>
      <rPr>
        <b/>
        <sz val="8"/>
        <color indexed="8"/>
        <rFont val="Arial"/>
      </rPr>
      <t xml:space="preserve"> Reserves</t>
    </r>
  </si>
  <si>
    <t>Mortgage</t>
  </si>
  <si>
    <t>Benevolence</t>
  </si>
  <si>
    <t>Budget Overview</t>
  </si>
  <si>
    <t>January - December</t>
  </si>
  <si>
    <t>Payroll Expenses</t>
  </si>
  <si>
    <t xml:space="preserve">      Purchased Services</t>
  </si>
  <si>
    <t>Budget Targets</t>
  </si>
  <si>
    <t>Annual Total</t>
  </si>
  <si>
    <t>To read more on church budgets, try these articles:</t>
  </si>
  <si>
    <t>https://empoweringstewardship.com/en/Resources/Church-Budgeting-Finances/Appropriate-Budget-Percentages-for-Church-Expenses</t>
  </si>
  <si>
    <t>https://empoweringstewardship.com/en/Resources/Church-Budgeting-Finances/Budgeting-Beyond-the-Basics</t>
  </si>
  <si>
    <t>https://empoweringstewardship.com/en/Resources/Church-Budgeting-Finances/The-Church-Budget----Helping-You-Reach-Your-Ministry-Goals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</si>
</sst>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13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0" fillId="0" borderId="0" xfId="0"/>
    <xf numFmtId="9" fontId="0" fillId="0" borderId="0" xfId="0" applyNumberFormat="1"/>
    <xf numFmtId="9" fontId="0" fillId="0" borderId="0" xfId="1" applyFont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165" fontId="0" fillId="0" borderId="0" xfId="0" applyNumberFormat="1"/>
    <xf numFmtId="0" fontId="8" fillId="0" borderId="0" xfId="0" applyFont="1" applyAlignment="1">
      <alignment horizontal="left" wrapText="1" indent="2"/>
    </xf>
    <xf numFmtId="0" fontId="10" fillId="0" borderId="0" xfId="0" applyFont="1" applyAlignment="1">
      <alignment horizontal="left" wrapText="1"/>
    </xf>
    <xf numFmtId="165" fontId="2" fillId="0" borderId="0" xfId="0" applyNumberFormat="1" applyFont="1" applyBorder="1" applyAlignment="1">
      <alignment horizontal="right" wrapText="1"/>
    </xf>
    <xf numFmtId="0" fontId="0" fillId="0" borderId="4" xfId="0" applyBorder="1"/>
    <xf numFmtId="9" fontId="0" fillId="0" borderId="4" xfId="0" applyNumberFormat="1" applyBorder="1"/>
    <xf numFmtId="0" fontId="11" fillId="0" borderId="4" xfId="0" applyFont="1" applyBorder="1"/>
    <xf numFmtId="0" fontId="12" fillId="0" borderId="1" xfId="0" applyFont="1" applyBorder="1" applyAlignment="1">
      <alignment horizontal="center" wrapText="1"/>
    </xf>
    <xf numFmtId="0" fontId="0" fillId="0" borderId="0" xfId="0" applyFill="1" applyBorder="1"/>
    <xf numFmtId="0" fontId="11" fillId="0" borderId="0" xfId="0" applyFont="1"/>
    <xf numFmtId="0" fontId="9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3</xdr:row>
      <xdr:rowOff>76200</xdr:rowOff>
    </xdr:from>
    <xdr:to>
      <xdr:col>15</xdr:col>
      <xdr:colOff>353082</xdr:colOff>
      <xdr:row>15</xdr:row>
      <xdr:rowOff>133694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DD797-69A7-4275-942E-1C7723387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925" y="723900"/>
          <a:ext cx="4706007" cy="2467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0</xdr:rowOff>
    </xdr:from>
    <xdr:to>
      <xdr:col>9</xdr:col>
      <xdr:colOff>495957</xdr:colOff>
      <xdr:row>13</xdr:row>
      <xdr:rowOff>38444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C06A2F-8ADA-4C91-ACD2-0F99A5534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0"/>
          <a:ext cx="4706007" cy="2591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opLeftCell="A52" workbookViewId="0">
      <selection activeCell="Q38" sqref="P35:Q38"/>
    </sheetView>
  </sheetViews>
  <sheetFormatPr defaultRowHeight="15" x14ac:dyDescent="0.25"/>
  <cols>
    <col min="1" max="1" width="26.5703125" customWidth="1"/>
    <col min="2" max="2" width="18.28515625" style="8" customWidth="1"/>
    <col min="3" max="3" width="10.140625" bestFit="1" customWidth="1"/>
    <col min="4" max="4" width="9.42578125" style="8" customWidth="1"/>
    <col min="5" max="5" width="10.28515625" customWidth="1"/>
    <col min="6" max="6" width="10.42578125" bestFit="1" customWidth="1"/>
    <col min="7" max="7" width="9.42578125" customWidth="1"/>
    <col min="8" max="8" width="11.42578125" customWidth="1"/>
    <col min="9" max="9" width="10.42578125" bestFit="1" customWidth="1"/>
    <col min="10" max="10" width="11.5703125" style="8" bestFit="1" customWidth="1"/>
    <col min="11" max="11" width="10.42578125" bestFit="1" customWidth="1"/>
    <col min="12" max="12" width="11.5703125" bestFit="1" customWidth="1"/>
    <col min="15" max="15" width="19.42578125" bestFit="1" customWidth="1"/>
  </cols>
  <sheetData>
    <row r="1" spans="1:11" ht="18" x14ac:dyDescent="0.25">
      <c r="A1" s="25" t="s">
        <v>57</v>
      </c>
      <c r="B1" s="25"/>
      <c r="C1" s="26"/>
      <c r="D1" s="26"/>
      <c r="E1" s="26"/>
      <c r="F1" s="26"/>
      <c r="G1" s="26"/>
      <c r="H1" s="26"/>
      <c r="I1" s="26"/>
      <c r="J1" s="26"/>
      <c r="K1" s="26"/>
    </row>
    <row r="2" spans="1:11" ht="18" x14ac:dyDescent="0.25">
      <c r="A2" s="27" t="s">
        <v>61</v>
      </c>
      <c r="B2" s="27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8" t="s">
        <v>62</v>
      </c>
      <c r="B3" s="28"/>
      <c r="C3" s="26"/>
      <c r="D3" s="26"/>
      <c r="E3" s="26"/>
      <c r="F3" s="26"/>
      <c r="G3" s="26"/>
      <c r="H3" s="26"/>
      <c r="I3" s="26"/>
      <c r="J3" s="26"/>
      <c r="K3" s="26"/>
    </row>
    <row r="5" spans="1:11" ht="24.75" x14ac:dyDescent="0.25">
      <c r="A5" s="1"/>
      <c r="B5" s="2" t="s">
        <v>2</v>
      </c>
      <c r="C5" s="2" t="s">
        <v>1</v>
      </c>
      <c r="D5" s="2" t="s">
        <v>5</v>
      </c>
      <c r="E5" s="2" t="s">
        <v>3</v>
      </c>
      <c r="F5" s="2" t="s">
        <v>4</v>
      </c>
      <c r="G5" s="2" t="s">
        <v>6</v>
      </c>
      <c r="H5" s="2" t="s">
        <v>0</v>
      </c>
      <c r="I5" s="2" t="s">
        <v>7</v>
      </c>
    </row>
    <row r="6" spans="1:11" x14ac:dyDescent="0.25">
      <c r="A6" s="17" t="s">
        <v>8</v>
      </c>
      <c r="B6" s="4"/>
      <c r="C6" s="4"/>
      <c r="D6" s="4"/>
      <c r="E6" s="4"/>
      <c r="F6" s="4"/>
      <c r="G6" s="4"/>
      <c r="H6" s="4"/>
      <c r="I6" s="4"/>
    </row>
    <row r="7" spans="1:11" x14ac:dyDescent="0.25">
      <c r="A7" s="3" t="s">
        <v>9</v>
      </c>
      <c r="B7" s="5">
        <v>114500</v>
      </c>
      <c r="C7" s="5">
        <f>1850</f>
        <v>1850</v>
      </c>
      <c r="D7" s="5">
        <f>3554</f>
        <v>3554</v>
      </c>
      <c r="E7" s="5">
        <f>606</f>
        <v>606</v>
      </c>
      <c r="F7" s="5">
        <f>240</f>
        <v>240</v>
      </c>
      <c r="G7" s="5">
        <f>432</f>
        <v>432</v>
      </c>
      <c r="H7" s="5">
        <f>1430</f>
        <v>1430</v>
      </c>
      <c r="I7" s="5">
        <f>((((((H7)+(C7))+(B7))+(E7))+(F7))+(D7))+(G7)</f>
        <v>122612</v>
      </c>
    </row>
    <row r="8" spans="1:11" x14ac:dyDescent="0.25">
      <c r="A8" s="3" t="s">
        <v>10</v>
      </c>
      <c r="B8" s="6">
        <f t="shared" ref="B8:H8" si="0">B7</f>
        <v>114500</v>
      </c>
      <c r="C8" s="6">
        <f t="shared" si="0"/>
        <v>1850</v>
      </c>
      <c r="D8" s="6">
        <f t="shared" si="0"/>
        <v>3554</v>
      </c>
      <c r="E8" s="6">
        <f t="shared" si="0"/>
        <v>606</v>
      </c>
      <c r="F8" s="6">
        <f t="shared" si="0"/>
        <v>240</v>
      </c>
      <c r="G8" s="6">
        <f t="shared" si="0"/>
        <v>432</v>
      </c>
      <c r="H8" s="6">
        <f t="shared" si="0"/>
        <v>1430</v>
      </c>
      <c r="I8" s="6">
        <f>SUM(B8:H8)</f>
        <v>122612</v>
      </c>
    </row>
    <row r="9" spans="1:11" s="8" customFormat="1" x14ac:dyDescent="0.25">
      <c r="A9" s="3"/>
      <c r="B9" s="18"/>
      <c r="C9" s="18"/>
      <c r="D9" s="18"/>
      <c r="E9" s="18"/>
      <c r="F9" s="18"/>
      <c r="G9" s="18"/>
      <c r="H9" s="18"/>
      <c r="I9" s="18"/>
    </row>
    <row r="10" spans="1:11" x14ac:dyDescent="0.25">
      <c r="A10" s="17" t="s">
        <v>11</v>
      </c>
      <c r="B10" s="4"/>
      <c r="C10" s="4"/>
      <c r="D10" s="4"/>
      <c r="E10" s="4"/>
      <c r="F10" s="4"/>
      <c r="G10" s="4"/>
      <c r="H10" s="4"/>
      <c r="I10" s="4"/>
    </row>
    <row r="11" spans="1:11" x14ac:dyDescent="0.25">
      <c r="A11" s="13" t="s">
        <v>45</v>
      </c>
      <c r="B11" s="4"/>
      <c r="C11" s="4"/>
      <c r="D11" s="4"/>
      <c r="E11" s="4"/>
      <c r="F11" s="4"/>
      <c r="G11" s="4"/>
      <c r="H11" s="4"/>
      <c r="I11" s="4">
        <v>0</v>
      </c>
    </row>
    <row r="12" spans="1:11" x14ac:dyDescent="0.25">
      <c r="A12" s="14" t="s">
        <v>45</v>
      </c>
      <c r="B12" s="4">
        <v>2000</v>
      </c>
      <c r="C12" s="4"/>
      <c r="D12" s="4"/>
      <c r="E12" s="4"/>
      <c r="F12" s="4"/>
      <c r="G12" s="4"/>
      <c r="H12" s="4"/>
      <c r="I12" s="4">
        <f>SUM(B12:H12)</f>
        <v>2000</v>
      </c>
    </row>
    <row r="13" spans="1:11" x14ac:dyDescent="0.25">
      <c r="A13" s="13" t="s">
        <v>58</v>
      </c>
      <c r="B13" s="6">
        <f t="shared" ref="B13:I13" si="1">SUM(B11:B12)</f>
        <v>2000</v>
      </c>
      <c r="C13" s="6">
        <f t="shared" si="1"/>
        <v>0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2000</v>
      </c>
    </row>
    <row r="14" spans="1:11" x14ac:dyDescent="0.25">
      <c r="A14" s="13" t="s">
        <v>63</v>
      </c>
      <c r="B14" s="4"/>
      <c r="C14" s="4"/>
      <c r="D14" s="4"/>
      <c r="E14" s="4"/>
      <c r="F14" s="4"/>
      <c r="G14" s="4"/>
      <c r="H14" s="4"/>
      <c r="I14" s="5">
        <f>((((((H14)+(C14))+(B14))+(E14))+(F14))+(D14))+(G14)</f>
        <v>0</v>
      </c>
    </row>
    <row r="15" spans="1:11" x14ac:dyDescent="0.25">
      <c r="A15" s="3" t="s">
        <v>38</v>
      </c>
      <c r="B15" s="5">
        <v>7000</v>
      </c>
      <c r="C15" s="4"/>
      <c r="D15" s="4"/>
      <c r="E15" s="4"/>
      <c r="F15" s="4"/>
      <c r="G15" s="4"/>
      <c r="H15" s="4"/>
      <c r="I15" s="5">
        <f>SUM(B15:H15)</f>
        <v>7000</v>
      </c>
    </row>
    <row r="16" spans="1:11" x14ac:dyDescent="0.25">
      <c r="A16" s="3" t="s">
        <v>39</v>
      </c>
      <c r="B16" s="5">
        <f>250</f>
        <v>250</v>
      </c>
      <c r="C16" s="4"/>
      <c r="D16" s="4"/>
      <c r="E16" s="4"/>
      <c r="F16" s="4"/>
      <c r="G16" s="4"/>
      <c r="H16" s="4"/>
      <c r="I16" s="5">
        <f t="shared" ref="I16:I17" si="2">SUM(B16:H16)</f>
        <v>250</v>
      </c>
    </row>
    <row r="17" spans="1:10" x14ac:dyDescent="0.25">
      <c r="A17" s="3" t="s">
        <v>40</v>
      </c>
      <c r="B17" s="5">
        <v>52000</v>
      </c>
      <c r="C17" s="4"/>
      <c r="D17" s="4"/>
      <c r="E17" s="4"/>
      <c r="F17" s="4"/>
      <c r="G17" s="4"/>
      <c r="H17" s="4"/>
      <c r="I17" s="5">
        <f t="shared" si="2"/>
        <v>52000</v>
      </c>
    </row>
    <row r="18" spans="1:10" x14ac:dyDescent="0.25">
      <c r="A18" s="3" t="s">
        <v>41</v>
      </c>
      <c r="B18" s="6">
        <f t="shared" ref="B18:H18" si="3">(((B14)+(B15))+(B16))+(B17)</f>
        <v>59250</v>
      </c>
      <c r="C18" s="6">
        <f t="shared" si="3"/>
        <v>0</v>
      </c>
      <c r="D18" s="6">
        <f t="shared" si="3"/>
        <v>0</v>
      </c>
      <c r="E18" s="6">
        <f t="shared" si="3"/>
        <v>0</v>
      </c>
      <c r="F18" s="6">
        <f t="shared" si="3"/>
        <v>0</v>
      </c>
      <c r="G18" s="6">
        <f t="shared" si="3"/>
        <v>0</v>
      </c>
      <c r="H18" s="6">
        <f t="shared" si="3"/>
        <v>0</v>
      </c>
      <c r="I18" s="6">
        <f>SUM(I14:I17)</f>
        <v>59250</v>
      </c>
    </row>
    <row r="19" spans="1:10" x14ac:dyDescent="0.25">
      <c r="A19" s="3" t="s">
        <v>51</v>
      </c>
      <c r="B19" s="4"/>
      <c r="C19" s="4"/>
      <c r="D19" s="4"/>
      <c r="E19" s="4"/>
      <c r="F19" s="4"/>
      <c r="G19" s="4"/>
      <c r="H19" s="4"/>
      <c r="I19" s="5">
        <v>0</v>
      </c>
    </row>
    <row r="20" spans="1:10" x14ac:dyDescent="0.25">
      <c r="A20" s="16" t="s">
        <v>59</v>
      </c>
      <c r="B20" s="4"/>
      <c r="C20" s="4">
        <v>13000</v>
      </c>
      <c r="D20" s="4"/>
      <c r="E20" s="4"/>
      <c r="F20" s="4"/>
      <c r="G20" s="4"/>
      <c r="H20" s="4"/>
      <c r="I20" s="5">
        <f>SUM(C20:G20)</f>
        <v>13000</v>
      </c>
    </row>
    <row r="21" spans="1:10" x14ac:dyDescent="0.25">
      <c r="A21" s="3" t="s">
        <v>14</v>
      </c>
      <c r="B21" s="4"/>
      <c r="C21" s="5">
        <f>1500</f>
        <v>1500</v>
      </c>
      <c r="D21" s="4"/>
      <c r="E21" s="4"/>
      <c r="F21" s="4"/>
      <c r="G21" s="4"/>
      <c r="H21" s="4"/>
      <c r="I21" s="5">
        <f t="shared" ref="I21:I28" si="4">((((((H21)+(C21))+(B21))+(E21))+(F21))+(D21))+(G21)</f>
        <v>1500</v>
      </c>
    </row>
    <row r="22" spans="1:10" x14ac:dyDescent="0.25">
      <c r="A22" s="3" t="s">
        <v>15</v>
      </c>
      <c r="B22" s="4"/>
      <c r="C22" s="5">
        <f>650</f>
        <v>650</v>
      </c>
      <c r="D22" s="4"/>
      <c r="E22" s="4"/>
      <c r="F22" s="4"/>
      <c r="G22" s="4"/>
      <c r="H22" s="4"/>
      <c r="I22" s="5">
        <f t="shared" si="4"/>
        <v>650</v>
      </c>
    </row>
    <row r="23" spans="1:10" x14ac:dyDescent="0.25">
      <c r="A23" s="3" t="s">
        <v>16</v>
      </c>
      <c r="B23" s="5">
        <f>2000</f>
        <v>2000</v>
      </c>
      <c r="C23" s="4"/>
      <c r="D23" s="4"/>
      <c r="E23" s="4"/>
      <c r="F23" s="4"/>
      <c r="G23" s="4"/>
      <c r="H23" s="4"/>
      <c r="I23" s="5">
        <f t="shared" si="4"/>
        <v>2000</v>
      </c>
    </row>
    <row r="24" spans="1:10" x14ac:dyDescent="0.25">
      <c r="A24" s="12" t="s">
        <v>53</v>
      </c>
      <c r="B24" s="5">
        <v>250</v>
      </c>
      <c r="C24" s="4"/>
      <c r="D24" s="4"/>
      <c r="E24" s="4"/>
      <c r="F24" s="4"/>
      <c r="G24" s="4"/>
      <c r="H24" s="4"/>
      <c r="I24" s="5">
        <f t="shared" si="4"/>
        <v>250</v>
      </c>
    </row>
    <row r="25" spans="1:10" x14ac:dyDescent="0.25">
      <c r="A25" s="3" t="s">
        <v>33</v>
      </c>
      <c r="B25" s="5">
        <f>800</f>
        <v>800</v>
      </c>
      <c r="C25" s="4"/>
      <c r="D25" s="4"/>
      <c r="E25" s="4"/>
      <c r="F25" s="4"/>
      <c r="G25" s="4"/>
      <c r="H25" s="4"/>
      <c r="I25" s="5">
        <f t="shared" si="4"/>
        <v>800</v>
      </c>
    </row>
    <row r="26" spans="1:10" x14ac:dyDescent="0.25">
      <c r="A26" s="3" t="s">
        <v>34</v>
      </c>
      <c r="B26" s="5">
        <f>600</f>
        <v>600</v>
      </c>
      <c r="C26" s="4"/>
      <c r="D26" s="4"/>
      <c r="E26" s="4"/>
      <c r="F26" s="4"/>
      <c r="G26" s="4"/>
      <c r="H26" s="4"/>
      <c r="I26" s="5">
        <f t="shared" si="4"/>
        <v>600</v>
      </c>
    </row>
    <row r="27" spans="1:10" x14ac:dyDescent="0.25">
      <c r="A27" s="3" t="s">
        <v>35</v>
      </c>
      <c r="B27" s="5">
        <f>6200</f>
        <v>6200</v>
      </c>
      <c r="C27" s="4"/>
      <c r="D27" s="4"/>
      <c r="E27" s="4"/>
      <c r="F27" s="4"/>
      <c r="G27" s="4"/>
      <c r="H27" s="4"/>
      <c r="I27" s="5">
        <f t="shared" si="4"/>
        <v>6200</v>
      </c>
    </row>
    <row r="28" spans="1:10" x14ac:dyDescent="0.25">
      <c r="A28" s="3" t="s">
        <v>17</v>
      </c>
      <c r="B28" s="4"/>
      <c r="C28" s="5">
        <f>2000</f>
        <v>2000</v>
      </c>
      <c r="D28" s="4"/>
      <c r="E28" s="4"/>
      <c r="F28" s="4"/>
      <c r="G28" s="4"/>
      <c r="H28" s="4"/>
      <c r="I28" s="5">
        <f t="shared" si="4"/>
        <v>2000</v>
      </c>
    </row>
    <row r="29" spans="1:10" x14ac:dyDescent="0.25">
      <c r="A29" s="3" t="s">
        <v>52</v>
      </c>
      <c r="B29" s="6">
        <f t="shared" ref="B29:I29" si="5">SUM(B20:B28)</f>
        <v>9850</v>
      </c>
      <c r="C29" s="6">
        <f t="shared" si="5"/>
        <v>17150</v>
      </c>
      <c r="D29" s="6">
        <f t="shared" si="5"/>
        <v>0</v>
      </c>
      <c r="E29" s="6">
        <f t="shared" si="5"/>
        <v>0</v>
      </c>
      <c r="F29" s="6">
        <f t="shared" si="5"/>
        <v>0</v>
      </c>
      <c r="G29" s="6">
        <f t="shared" si="5"/>
        <v>0</v>
      </c>
      <c r="H29" s="6">
        <f t="shared" si="5"/>
        <v>0</v>
      </c>
      <c r="I29" s="6">
        <f t="shared" si="5"/>
        <v>27000</v>
      </c>
      <c r="J29" s="15"/>
    </row>
    <row r="30" spans="1:10" x14ac:dyDescent="0.25">
      <c r="A30" s="13" t="s">
        <v>5</v>
      </c>
      <c r="B30" s="4"/>
      <c r="C30" s="4"/>
      <c r="D30" s="4"/>
      <c r="E30" s="4"/>
      <c r="F30" s="4"/>
      <c r="G30" s="4"/>
      <c r="H30" s="4"/>
      <c r="I30" s="5">
        <f>((((((H30)+(C30))+(B30))+(E30))+(F30))+(D30))+(G30)</f>
        <v>0</v>
      </c>
    </row>
    <row r="31" spans="1:10" x14ac:dyDescent="0.25">
      <c r="A31" s="3" t="s">
        <v>19</v>
      </c>
      <c r="B31" s="4"/>
      <c r="C31" s="4"/>
      <c r="D31" s="5">
        <v>3000</v>
      </c>
      <c r="E31" s="4"/>
      <c r="F31" s="4"/>
      <c r="G31" s="4"/>
      <c r="H31" s="4"/>
      <c r="I31" s="5">
        <f>((((((H31)+(C31))+(B31))+(E31))+(F31))+(D31))+(G31)</f>
        <v>3000</v>
      </c>
    </row>
    <row r="32" spans="1:10" x14ac:dyDescent="0.25">
      <c r="A32" s="3" t="s">
        <v>20</v>
      </c>
      <c r="B32" s="4"/>
      <c r="C32" s="4"/>
      <c r="D32" s="5">
        <f>2960</f>
        <v>2960</v>
      </c>
      <c r="E32" s="4"/>
      <c r="F32" s="4"/>
      <c r="G32" s="4"/>
      <c r="H32" s="4"/>
      <c r="I32" s="5">
        <f>((((((H32)+(C32))+(B32))+(E32))+(F32))+(D32))+(G32)</f>
        <v>2960</v>
      </c>
    </row>
    <row r="33" spans="1:17" x14ac:dyDescent="0.25">
      <c r="A33" s="3" t="s">
        <v>21</v>
      </c>
      <c r="B33" s="4"/>
      <c r="C33" s="4"/>
      <c r="D33" s="5">
        <f>4800</f>
        <v>4800</v>
      </c>
      <c r="E33" s="4"/>
      <c r="F33" s="4"/>
      <c r="G33" s="4"/>
      <c r="H33" s="4"/>
      <c r="I33" s="5">
        <f>((((((H33)+(C33))+(B33))+(E33))+(F33))+(D33))+(G33)</f>
        <v>4800</v>
      </c>
    </row>
    <row r="34" spans="1:17" x14ac:dyDescent="0.25">
      <c r="A34" s="3" t="s">
        <v>22</v>
      </c>
      <c r="B34" s="6">
        <f t="shared" ref="B34:H34" si="6">(((B30)+(B31))+(B32))+(B33)</f>
        <v>0</v>
      </c>
      <c r="C34" s="6">
        <f t="shared" si="6"/>
        <v>0</v>
      </c>
      <c r="D34" s="6">
        <f t="shared" si="6"/>
        <v>10760</v>
      </c>
      <c r="E34" s="6">
        <f t="shared" si="6"/>
        <v>0</v>
      </c>
      <c r="F34" s="6">
        <f t="shared" si="6"/>
        <v>0</v>
      </c>
      <c r="G34" s="6">
        <f t="shared" si="6"/>
        <v>0</v>
      </c>
      <c r="H34" s="6">
        <f t="shared" si="6"/>
        <v>0</v>
      </c>
      <c r="I34" s="6">
        <f>SUM(I30:I33)</f>
        <v>10760</v>
      </c>
    </row>
    <row r="35" spans="1:17" x14ac:dyDescent="0.25">
      <c r="A35" s="13" t="s">
        <v>48</v>
      </c>
      <c r="B35" s="4"/>
      <c r="C35" s="4"/>
      <c r="D35" s="4"/>
      <c r="E35" s="4"/>
      <c r="F35" s="4"/>
      <c r="G35" s="4"/>
      <c r="H35" s="4"/>
      <c r="I35" s="5">
        <f>((((((H35)+(C35))+(B35))+(E35))+(F35))+(D35))+(G35)</f>
        <v>0</v>
      </c>
    </row>
    <row r="36" spans="1:17" x14ac:dyDescent="0.25">
      <c r="A36" s="16" t="s">
        <v>60</v>
      </c>
      <c r="B36" s="4"/>
      <c r="C36" s="4"/>
      <c r="D36" s="4"/>
      <c r="E36" s="4"/>
      <c r="F36" s="4"/>
      <c r="G36" s="4"/>
      <c r="H36" s="4">
        <v>1430</v>
      </c>
      <c r="I36" s="5">
        <f>SUM(B36:H36)</f>
        <v>1430</v>
      </c>
      <c r="P36" s="9"/>
      <c r="Q36" s="10"/>
    </row>
    <row r="37" spans="1:17" x14ac:dyDescent="0.25">
      <c r="A37" s="3" t="s">
        <v>23</v>
      </c>
      <c r="B37" s="4"/>
      <c r="C37" s="4"/>
      <c r="D37" s="4"/>
      <c r="E37" s="5">
        <f>100</f>
        <v>100</v>
      </c>
      <c r="F37" s="4"/>
      <c r="G37" s="4"/>
      <c r="H37" s="4"/>
      <c r="I37" s="5">
        <f t="shared" ref="I37:I41" si="7">SUM(B37:H37)</f>
        <v>100</v>
      </c>
    </row>
    <row r="38" spans="1:17" x14ac:dyDescent="0.25">
      <c r="A38" s="3" t="s">
        <v>24</v>
      </c>
      <c r="B38" s="4"/>
      <c r="C38" s="4"/>
      <c r="D38" s="4"/>
      <c r="E38" s="5">
        <v>5000</v>
      </c>
      <c r="F38" s="4"/>
      <c r="G38" s="4"/>
      <c r="H38" s="4"/>
      <c r="I38" s="5">
        <f t="shared" si="7"/>
        <v>5000</v>
      </c>
      <c r="P38" s="9"/>
      <c r="Q38" s="9"/>
    </row>
    <row r="39" spans="1:17" x14ac:dyDescent="0.25">
      <c r="A39" s="3" t="s">
        <v>25</v>
      </c>
      <c r="B39" s="4"/>
      <c r="C39" s="4"/>
      <c r="D39" s="4"/>
      <c r="E39" s="5">
        <v>5500</v>
      </c>
      <c r="F39" s="4"/>
      <c r="G39" s="4"/>
      <c r="H39" s="4"/>
      <c r="I39" s="5">
        <f t="shared" si="7"/>
        <v>5500</v>
      </c>
    </row>
    <row r="40" spans="1:17" x14ac:dyDescent="0.25">
      <c r="A40" s="3" t="s">
        <v>26</v>
      </c>
      <c r="B40" s="5">
        <f>875</f>
        <v>875</v>
      </c>
      <c r="C40" s="4"/>
      <c r="D40" s="4"/>
      <c r="E40" s="4"/>
      <c r="F40" s="4"/>
      <c r="G40" s="4"/>
      <c r="H40" s="4"/>
      <c r="I40" s="5">
        <f t="shared" si="7"/>
        <v>875</v>
      </c>
    </row>
    <row r="41" spans="1:17" x14ac:dyDescent="0.25">
      <c r="A41" s="11" t="s">
        <v>42</v>
      </c>
      <c r="B41" s="5">
        <f>500</f>
        <v>500</v>
      </c>
      <c r="C41" s="4"/>
      <c r="D41" s="4"/>
      <c r="E41" s="4"/>
      <c r="F41" s="5">
        <f>500</f>
        <v>500</v>
      </c>
      <c r="G41" s="5">
        <f>500</f>
        <v>500</v>
      </c>
      <c r="H41" s="4"/>
      <c r="I41" s="5">
        <f t="shared" si="7"/>
        <v>1500</v>
      </c>
    </row>
    <row r="42" spans="1:17" x14ac:dyDescent="0.25">
      <c r="A42" s="13" t="s">
        <v>55</v>
      </c>
      <c r="B42" s="6">
        <f t="shared" ref="B42:I42" si="8">SUM(B36:B41)</f>
        <v>1375</v>
      </c>
      <c r="C42" s="6">
        <f t="shared" si="8"/>
        <v>0</v>
      </c>
      <c r="D42" s="6">
        <f t="shared" si="8"/>
        <v>0</v>
      </c>
      <c r="E42" s="6">
        <f t="shared" si="8"/>
        <v>10600</v>
      </c>
      <c r="F42" s="6">
        <f t="shared" si="8"/>
        <v>500</v>
      </c>
      <c r="G42" s="6">
        <f t="shared" si="8"/>
        <v>500</v>
      </c>
      <c r="H42" s="6">
        <f t="shared" si="8"/>
        <v>1430</v>
      </c>
      <c r="I42" s="6">
        <f t="shared" si="8"/>
        <v>14405</v>
      </c>
      <c r="L42" s="15"/>
      <c r="P42" s="9"/>
      <c r="Q42" s="10"/>
    </row>
    <row r="43" spans="1:17" x14ac:dyDescent="0.25">
      <c r="A43" s="13" t="s">
        <v>47</v>
      </c>
      <c r="B43" s="4"/>
      <c r="C43" s="4"/>
      <c r="D43" s="4"/>
      <c r="E43" s="4"/>
      <c r="F43" s="4"/>
      <c r="G43" s="4"/>
      <c r="H43" s="4"/>
      <c r="I43" s="5">
        <f t="shared" ref="I43:I53" si="9">((((((H43)+(C43))+(B43))+(E43))+(F43))+(D43))+(G43)</f>
        <v>0</v>
      </c>
    </row>
    <row r="44" spans="1:17" x14ac:dyDescent="0.25">
      <c r="A44" s="13" t="s">
        <v>64</v>
      </c>
      <c r="B44" s="5">
        <f>250</f>
        <v>250</v>
      </c>
      <c r="C44" s="4"/>
      <c r="D44" s="4"/>
      <c r="E44" s="4"/>
      <c r="F44" s="4"/>
      <c r="G44" s="4"/>
      <c r="H44" s="4"/>
      <c r="I44" s="5">
        <f t="shared" si="9"/>
        <v>250</v>
      </c>
    </row>
    <row r="45" spans="1:17" x14ac:dyDescent="0.25">
      <c r="A45" s="3" t="s">
        <v>27</v>
      </c>
      <c r="B45" s="5">
        <v>850</v>
      </c>
      <c r="C45" s="4"/>
      <c r="D45" s="4"/>
      <c r="E45" s="4"/>
      <c r="F45" s="4"/>
      <c r="G45" s="4"/>
      <c r="H45" s="4"/>
      <c r="I45" s="5">
        <f t="shared" si="9"/>
        <v>850</v>
      </c>
    </row>
    <row r="46" spans="1:17" x14ac:dyDescent="0.25">
      <c r="A46" s="3" t="s">
        <v>28</v>
      </c>
      <c r="B46" s="5">
        <v>1200</v>
      </c>
      <c r="C46" s="4"/>
      <c r="D46" s="4"/>
      <c r="E46" s="4"/>
      <c r="F46" s="4"/>
      <c r="G46" s="4"/>
      <c r="H46" s="4"/>
      <c r="I46" s="5">
        <f t="shared" si="9"/>
        <v>1200</v>
      </c>
    </row>
    <row r="47" spans="1:17" x14ac:dyDescent="0.25">
      <c r="A47" s="3" t="s">
        <v>29</v>
      </c>
      <c r="B47" s="5">
        <v>1100</v>
      </c>
      <c r="C47" s="4"/>
      <c r="D47" s="4"/>
      <c r="E47" s="4"/>
      <c r="F47" s="4"/>
      <c r="G47" s="4"/>
      <c r="H47" s="4"/>
      <c r="I47" s="5">
        <f t="shared" si="9"/>
        <v>1100</v>
      </c>
    </row>
    <row r="48" spans="1:17" x14ac:dyDescent="0.25">
      <c r="A48" s="3" t="s">
        <v>30</v>
      </c>
      <c r="B48" s="5">
        <v>250</v>
      </c>
      <c r="C48" s="4"/>
      <c r="D48" s="4"/>
      <c r="E48" s="4"/>
      <c r="F48" s="4"/>
      <c r="G48" s="4"/>
      <c r="H48" s="4"/>
      <c r="I48" s="5">
        <f t="shared" si="9"/>
        <v>250</v>
      </c>
    </row>
    <row r="49" spans="1:12" x14ac:dyDescent="0.25">
      <c r="A49" s="11" t="s">
        <v>18</v>
      </c>
      <c r="B49" s="5">
        <v>400</v>
      </c>
      <c r="C49" s="4"/>
      <c r="D49" s="4"/>
      <c r="E49" s="4"/>
      <c r="F49" s="4"/>
      <c r="G49" s="4"/>
      <c r="H49" s="4"/>
      <c r="I49" s="5">
        <f t="shared" si="9"/>
        <v>400</v>
      </c>
    </row>
    <row r="50" spans="1:12" x14ac:dyDescent="0.25">
      <c r="A50" s="3" t="s">
        <v>31</v>
      </c>
      <c r="B50" s="5">
        <v>400</v>
      </c>
      <c r="C50" s="4"/>
      <c r="D50" s="4"/>
      <c r="E50" s="4"/>
      <c r="F50" s="4"/>
      <c r="G50" s="4"/>
      <c r="H50" s="4"/>
      <c r="I50" s="5">
        <f t="shared" si="9"/>
        <v>400</v>
      </c>
    </row>
    <row r="51" spans="1:12" x14ac:dyDescent="0.25">
      <c r="A51" s="3" t="s">
        <v>32</v>
      </c>
      <c r="B51" s="5">
        <f>250</f>
        <v>250</v>
      </c>
      <c r="C51" s="4"/>
      <c r="D51" s="4"/>
      <c r="E51" s="4"/>
      <c r="F51" s="4"/>
      <c r="G51" s="4"/>
      <c r="H51" s="4"/>
      <c r="I51" s="5">
        <f t="shared" si="9"/>
        <v>250</v>
      </c>
    </row>
    <row r="52" spans="1:12" x14ac:dyDescent="0.25">
      <c r="A52" s="3" t="s">
        <v>36</v>
      </c>
      <c r="B52" s="5">
        <v>500</v>
      </c>
      <c r="C52" s="4"/>
      <c r="D52" s="4"/>
      <c r="E52" s="4"/>
      <c r="F52" s="4"/>
      <c r="G52" s="4"/>
      <c r="H52" s="4"/>
      <c r="I52" s="5">
        <f t="shared" si="9"/>
        <v>500</v>
      </c>
    </row>
    <row r="53" spans="1:12" x14ac:dyDescent="0.25">
      <c r="A53" s="3" t="s">
        <v>37</v>
      </c>
      <c r="B53" s="5">
        <f>175</f>
        <v>175</v>
      </c>
      <c r="C53" s="4"/>
      <c r="D53" s="4"/>
      <c r="E53" s="4"/>
      <c r="F53" s="4"/>
      <c r="G53" s="4"/>
      <c r="H53" s="4"/>
      <c r="I53" s="5">
        <f t="shared" si="9"/>
        <v>175</v>
      </c>
    </row>
    <row r="54" spans="1:12" x14ac:dyDescent="0.25">
      <c r="A54" s="3" t="s">
        <v>54</v>
      </c>
      <c r="B54" s="6">
        <f t="shared" ref="B54:I54" si="10">SUM(B44:B53)</f>
        <v>5375</v>
      </c>
      <c r="C54" s="6">
        <f t="shared" si="10"/>
        <v>0</v>
      </c>
      <c r="D54" s="6">
        <f t="shared" si="10"/>
        <v>0</v>
      </c>
      <c r="E54" s="6">
        <f t="shared" si="10"/>
        <v>0</v>
      </c>
      <c r="F54" s="6">
        <f t="shared" si="10"/>
        <v>0</v>
      </c>
      <c r="G54" s="6">
        <f t="shared" si="10"/>
        <v>0</v>
      </c>
      <c r="H54" s="6">
        <f t="shared" si="10"/>
        <v>0</v>
      </c>
      <c r="I54" s="6">
        <f t="shared" si="10"/>
        <v>5375</v>
      </c>
      <c r="L54" s="15"/>
    </row>
    <row r="55" spans="1:12" x14ac:dyDescent="0.25">
      <c r="A55" s="13" t="s">
        <v>46</v>
      </c>
      <c r="B55" s="4"/>
      <c r="C55" s="4"/>
      <c r="D55" s="4"/>
      <c r="E55" s="4"/>
      <c r="F55" s="4"/>
      <c r="G55" s="4"/>
      <c r="H55" s="4"/>
      <c r="I55" s="5">
        <f>((((((H55)+(C55))+(B55))+(E55))+(F55))+(D55))+(G55)</f>
        <v>0</v>
      </c>
    </row>
    <row r="56" spans="1:12" x14ac:dyDescent="0.25">
      <c r="A56" s="3" t="s">
        <v>12</v>
      </c>
      <c r="B56" s="5">
        <v>750</v>
      </c>
      <c r="C56" s="4"/>
      <c r="D56" s="4"/>
      <c r="E56" s="4"/>
      <c r="F56" s="4"/>
      <c r="G56" s="4"/>
      <c r="H56" s="4"/>
      <c r="I56" s="5">
        <f>((((((H56)+(C56))+(B56))+(E56))+(F56))+(D56))+(G56)</f>
        <v>750</v>
      </c>
    </row>
    <row r="57" spans="1:12" x14ac:dyDescent="0.25">
      <c r="A57" s="3" t="s">
        <v>13</v>
      </c>
      <c r="B57" s="5">
        <v>2000</v>
      </c>
      <c r="C57" s="4"/>
      <c r="D57" s="4"/>
      <c r="E57" s="4">
        <v>700</v>
      </c>
      <c r="F57" s="4"/>
      <c r="G57" s="4"/>
      <c r="H57" s="4"/>
      <c r="I57" s="5">
        <f>((((((H57)+(C57))+(B57))+(E57))+(F57))+(D57))+(G57)</f>
        <v>2700</v>
      </c>
    </row>
    <row r="58" spans="1:12" x14ac:dyDescent="0.25">
      <c r="A58" s="13" t="s">
        <v>56</v>
      </c>
      <c r="B58" s="6">
        <f t="shared" ref="B58:H58" si="11">((B55)+(B56))+(B57)</f>
        <v>2750</v>
      </c>
      <c r="C58" s="6">
        <f t="shared" si="11"/>
        <v>0</v>
      </c>
      <c r="D58" s="6">
        <f t="shared" si="11"/>
        <v>0</v>
      </c>
      <c r="E58" s="6">
        <f t="shared" si="11"/>
        <v>700</v>
      </c>
      <c r="F58" s="6">
        <f t="shared" si="11"/>
        <v>0</v>
      </c>
      <c r="G58" s="6">
        <f t="shared" si="11"/>
        <v>0</v>
      </c>
      <c r="H58" s="6">
        <f t="shared" si="11"/>
        <v>0</v>
      </c>
      <c r="I58" s="6">
        <f>SUM(I55:I57)</f>
        <v>3450</v>
      </c>
    </row>
    <row r="59" spans="1:12" x14ac:dyDescent="0.25">
      <c r="B59"/>
      <c r="D59"/>
    </row>
    <row r="60" spans="1:12" x14ac:dyDescent="0.25">
      <c r="A60" s="3" t="s">
        <v>43</v>
      </c>
      <c r="B60" s="6">
        <f t="shared" ref="B60:I60" si="12">B18+B54+B42+B34+B29+B58+B13</f>
        <v>80600</v>
      </c>
      <c r="C60" s="6">
        <f t="shared" si="12"/>
        <v>17150</v>
      </c>
      <c r="D60" s="6">
        <f t="shared" si="12"/>
        <v>10760</v>
      </c>
      <c r="E60" s="6">
        <f t="shared" si="12"/>
        <v>11300</v>
      </c>
      <c r="F60" s="6">
        <f t="shared" si="12"/>
        <v>500</v>
      </c>
      <c r="G60" s="6">
        <f t="shared" si="12"/>
        <v>500</v>
      </c>
      <c r="H60" s="6">
        <f t="shared" si="12"/>
        <v>1430</v>
      </c>
      <c r="I60" s="6">
        <f t="shared" si="12"/>
        <v>122240</v>
      </c>
    </row>
    <row r="61" spans="1:12" x14ac:dyDescent="0.25">
      <c r="A61" s="3" t="s">
        <v>44</v>
      </c>
      <c r="B61" s="7">
        <f>B8-B60</f>
        <v>33900</v>
      </c>
      <c r="C61" s="7">
        <f t="shared" ref="C61:I61" si="13">C8-C60</f>
        <v>-15300</v>
      </c>
      <c r="D61" s="7">
        <f t="shared" si="13"/>
        <v>-7206</v>
      </c>
      <c r="E61" s="7">
        <f t="shared" si="13"/>
        <v>-10694</v>
      </c>
      <c r="F61" s="7">
        <f t="shared" si="13"/>
        <v>-260</v>
      </c>
      <c r="G61" s="7">
        <f t="shared" si="13"/>
        <v>-68</v>
      </c>
      <c r="H61" s="7">
        <f t="shared" si="13"/>
        <v>0</v>
      </c>
      <c r="I61" s="7">
        <f t="shared" si="13"/>
        <v>372</v>
      </c>
      <c r="J61" s="15"/>
    </row>
    <row r="62" spans="1:12" x14ac:dyDescent="0.25">
      <c r="A62" s="3"/>
      <c r="B62" s="4"/>
      <c r="C62" s="4"/>
      <c r="D62" s="4"/>
      <c r="E62" s="4"/>
      <c r="G62" s="4"/>
      <c r="H62" s="4"/>
      <c r="I62" s="4"/>
      <c r="J62" s="4"/>
      <c r="K62" s="4"/>
    </row>
    <row r="64" spans="1:12" x14ac:dyDescent="0.25">
      <c r="A64" s="19"/>
      <c r="B64" s="21" t="s">
        <v>65</v>
      </c>
    </row>
    <row r="65" spans="1:3" x14ac:dyDescent="0.25">
      <c r="A65" s="19" t="s">
        <v>45</v>
      </c>
      <c r="B65" s="20">
        <v>0.02</v>
      </c>
      <c r="C65" s="10"/>
    </row>
    <row r="66" spans="1:3" x14ac:dyDescent="0.25">
      <c r="A66" s="19" t="s">
        <v>47</v>
      </c>
      <c r="B66" s="20">
        <v>0.04</v>
      </c>
      <c r="C66" s="10"/>
    </row>
    <row r="67" spans="1:3" x14ac:dyDescent="0.25">
      <c r="A67" s="19" t="s">
        <v>5</v>
      </c>
      <c r="B67" s="20">
        <v>0.09</v>
      </c>
      <c r="C67" s="10"/>
    </row>
    <row r="68" spans="1:3" x14ac:dyDescent="0.25">
      <c r="A68" s="19" t="s">
        <v>48</v>
      </c>
      <c r="B68" s="20">
        <v>0.12</v>
      </c>
      <c r="C68" s="10"/>
    </row>
    <row r="69" spans="1:3" x14ac:dyDescent="0.25">
      <c r="A69" s="19" t="s">
        <v>49</v>
      </c>
      <c r="B69" s="20">
        <v>0.48</v>
      </c>
      <c r="C69" s="10"/>
    </row>
    <row r="70" spans="1:3" x14ac:dyDescent="0.25">
      <c r="A70" s="19" t="s">
        <v>50</v>
      </c>
      <c r="B70" s="20">
        <v>0.22</v>
      </c>
      <c r="C70" s="10"/>
    </row>
    <row r="71" spans="1:3" x14ac:dyDescent="0.25">
      <c r="A71" s="19" t="s">
        <v>46</v>
      </c>
      <c r="B71" s="20">
        <v>0.03</v>
      </c>
      <c r="C71" s="10"/>
    </row>
    <row r="73" spans="1:3" x14ac:dyDescent="0.25">
      <c r="A73" s="24" t="s">
        <v>67</v>
      </c>
    </row>
    <row r="74" spans="1:3" x14ac:dyDescent="0.25">
      <c r="A74" s="23"/>
    </row>
    <row r="75" spans="1:3" x14ac:dyDescent="0.25">
      <c r="A75" s="8" t="s">
        <v>68</v>
      </c>
    </row>
    <row r="76" spans="1:3" x14ac:dyDescent="0.25">
      <c r="A76" s="8" t="s">
        <v>69</v>
      </c>
    </row>
    <row r="77" spans="1:3" x14ac:dyDescent="0.25">
      <c r="A77" s="8" t="s">
        <v>70</v>
      </c>
    </row>
  </sheetData>
  <mergeCells count="3">
    <mergeCell ref="A1:K1"/>
    <mergeCell ref="A2:K2"/>
    <mergeCell ref="A3:K3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7DF6-246F-4252-8763-D647663977E3}">
  <dimension ref="A1:Q78"/>
  <sheetViews>
    <sheetView tabSelected="1" workbookViewId="0">
      <selection activeCell="F19" sqref="F19"/>
    </sheetView>
  </sheetViews>
  <sheetFormatPr defaultRowHeight="15" x14ac:dyDescent="0.25"/>
  <cols>
    <col min="1" max="1" width="26.5703125" style="8" customWidth="1"/>
    <col min="2" max="2" width="18.28515625" style="8" customWidth="1"/>
    <col min="3" max="3" width="10.140625" style="8" bestFit="1" customWidth="1"/>
    <col min="4" max="4" width="9.42578125" style="8" customWidth="1"/>
    <col min="5" max="5" width="10.28515625" style="8" customWidth="1"/>
    <col min="6" max="6" width="10.42578125" style="8" bestFit="1" customWidth="1"/>
    <col min="7" max="7" width="9.42578125" style="8" customWidth="1"/>
    <col min="8" max="8" width="11.42578125" style="8" customWidth="1"/>
    <col min="9" max="9" width="10.42578125" style="8" bestFit="1" customWidth="1"/>
    <col min="10" max="10" width="11.5703125" style="8" bestFit="1" customWidth="1"/>
    <col min="11" max="11" width="10.42578125" style="8" bestFit="1" customWidth="1"/>
    <col min="12" max="12" width="11.5703125" style="8" bestFit="1" customWidth="1"/>
    <col min="13" max="14" width="9.140625" style="8"/>
    <col min="15" max="15" width="19.42578125" style="8" bestFit="1" customWidth="1"/>
    <col min="16" max="16384" width="9.140625" style="8"/>
  </cols>
  <sheetData>
    <row r="1" spans="1:2" ht="18" customHeight="1" x14ac:dyDescent="0.25">
      <c r="A1" s="25" t="s">
        <v>57</v>
      </c>
      <c r="B1" s="25"/>
    </row>
    <row r="2" spans="1:2" ht="18" customHeight="1" x14ac:dyDescent="0.25">
      <c r="A2" s="27" t="s">
        <v>61</v>
      </c>
      <c r="B2" s="27"/>
    </row>
    <row r="3" spans="1:2" x14ac:dyDescent="0.25">
      <c r="A3" s="28" t="s">
        <v>62</v>
      </c>
      <c r="B3" s="28"/>
    </row>
    <row r="5" spans="1:2" x14ac:dyDescent="0.25">
      <c r="A5" s="1"/>
      <c r="B5" s="22" t="s">
        <v>66</v>
      </c>
    </row>
    <row r="6" spans="1:2" x14ac:dyDescent="0.25">
      <c r="A6" s="17" t="s">
        <v>8</v>
      </c>
      <c r="B6" s="4"/>
    </row>
    <row r="7" spans="1:2" x14ac:dyDescent="0.25">
      <c r="A7" s="3" t="s">
        <v>9</v>
      </c>
      <c r="B7" s="5">
        <v>122612</v>
      </c>
    </row>
    <row r="8" spans="1:2" x14ac:dyDescent="0.25">
      <c r="A8" s="3" t="s">
        <v>10</v>
      </c>
      <c r="B8" s="6">
        <v>122612</v>
      </c>
    </row>
    <row r="9" spans="1:2" x14ac:dyDescent="0.25">
      <c r="A9" s="3"/>
      <c r="B9" s="18"/>
    </row>
    <row r="10" spans="1:2" x14ac:dyDescent="0.25">
      <c r="A10" s="17" t="s">
        <v>11</v>
      </c>
      <c r="B10" s="4"/>
    </row>
    <row r="11" spans="1:2" x14ac:dyDescent="0.25">
      <c r="A11" s="13" t="s">
        <v>45</v>
      </c>
      <c r="B11" s="4">
        <v>0</v>
      </c>
    </row>
    <row r="12" spans="1:2" x14ac:dyDescent="0.25">
      <c r="A12" s="14" t="s">
        <v>45</v>
      </c>
      <c r="B12" s="4">
        <v>2000</v>
      </c>
    </row>
    <row r="13" spans="1:2" x14ac:dyDescent="0.25">
      <c r="A13" s="13" t="s">
        <v>58</v>
      </c>
      <c r="B13" s="6">
        <v>2000</v>
      </c>
    </row>
    <row r="14" spans="1:2" x14ac:dyDescent="0.25">
      <c r="A14" s="13" t="s">
        <v>63</v>
      </c>
      <c r="B14" s="5">
        <v>0</v>
      </c>
    </row>
    <row r="15" spans="1:2" x14ac:dyDescent="0.25">
      <c r="A15" s="3" t="s">
        <v>38</v>
      </c>
      <c r="B15" s="5">
        <v>7000</v>
      </c>
    </row>
    <row r="16" spans="1:2" x14ac:dyDescent="0.25">
      <c r="A16" s="3" t="s">
        <v>39</v>
      </c>
      <c r="B16" s="5">
        <v>250</v>
      </c>
    </row>
    <row r="17" spans="1:2" x14ac:dyDescent="0.25">
      <c r="A17" s="3" t="s">
        <v>40</v>
      </c>
      <c r="B17" s="5">
        <v>52000</v>
      </c>
    </row>
    <row r="18" spans="1:2" x14ac:dyDescent="0.25">
      <c r="A18" s="3" t="s">
        <v>41</v>
      </c>
      <c r="B18" s="6">
        <v>59250</v>
      </c>
    </row>
    <row r="19" spans="1:2" x14ac:dyDescent="0.25">
      <c r="A19" s="3" t="s">
        <v>51</v>
      </c>
      <c r="B19" s="5">
        <v>0</v>
      </c>
    </row>
    <row r="20" spans="1:2" x14ac:dyDescent="0.25">
      <c r="A20" s="16" t="s">
        <v>59</v>
      </c>
      <c r="B20" s="5">
        <v>13000</v>
      </c>
    </row>
    <row r="21" spans="1:2" x14ac:dyDescent="0.25">
      <c r="A21" s="3" t="s">
        <v>14</v>
      </c>
      <c r="B21" s="5">
        <v>1500</v>
      </c>
    </row>
    <row r="22" spans="1:2" x14ac:dyDescent="0.25">
      <c r="A22" s="3" t="s">
        <v>15</v>
      </c>
      <c r="B22" s="5">
        <v>650</v>
      </c>
    </row>
    <row r="23" spans="1:2" x14ac:dyDescent="0.25">
      <c r="A23" s="3" t="s">
        <v>16</v>
      </c>
      <c r="B23" s="5">
        <v>2000</v>
      </c>
    </row>
    <row r="24" spans="1:2" x14ac:dyDescent="0.25">
      <c r="A24" s="12" t="s">
        <v>53</v>
      </c>
      <c r="B24" s="5">
        <v>250</v>
      </c>
    </row>
    <row r="25" spans="1:2" x14ac:dyDescent="0.25">
      <c r="A25" s="3" t="s">
        <v>33</v>
      </c>
      <c r="B25" s="5">
        <v>800</v>
      </c>
    </row>
    <row r="26" spans="1:2" x14ac:dyDescent="0.25">
      <c r="A26" s="3" t="s">
        <v>34</v>
      </c>
      <c r="B26" s="5">
        <v>600</v>
      </c>
    </row>
    <row r="27" spans="1:2" x14ac:dyDescent="0.25">
      <c r="A27" s="3" t="s">
        <v>35</v>
      </c>
      <c r="B27" s="5">
        <v>6200</v>
      </c>
    </row>
    <row r="28" spans="1:2" x14ac:dyDescent="0.25">
      <c r="A28" s="3" t="s">
        <v>17</v>
      </c>
      <c r="B28" s="5">
        <v>2000</v>
      </c>
    </row>
    <row r="29" spans="1:2" x14ac:dyDescent="0.25">
      <c r="A29" s="3" t="s">
        <v>52</v>
      </c>
      <c r="B29" s="6">
        <v>27000</v>
      </c>
    </row>
    <row r="30" spans="1:2" x14ac:dyDescent="0.25">
      <c r="A30" s="13" t="s">
        <v>5</v>
      </c>
      <c r="B30" s="5">
        <v>0</v>
      </c>
    </row>
    <row r="31" spans="1:2" x14ac:dyDescent="0.25">
      <c r="A31" s="3" t="s">
        <v>19</v>
      </c>
      <c r="B31" s="5">
        <v>3000</v>
      </c>
    </row>
    <row r="32" spans="1:2" x14ac:dyDescent="0.25">
      <c r="A32" s="3" t="s">
        <v>20</v>
      </c>
      <c r="B32" s="5">
        <v>2960</v>
      </c>
    </row>
    <row r="33" spans="1:17" x14ac:dyDescent="0.25">
      <c r="A33" s="3" t="s">
        <v>21</v>
      </c>
      <c r="B33" s="5">
        <v>4800</v>
      </c>
    </row>
    <row r="34" spans="1:17" x14ac:dyDescent="0.25">
      <c r="A34" s="3" t="s">
        <v>22</v>
      </c>
      <c r="B34" s="6">
        <v>10760</v>
      </c>
    </row>
    <row r="35" spans="1:17" x14ac:dyDescent="0.25">
      <c r="A35" s="13" t="s">
        <v>48</v>
      </c>
      <c r="B35" s="5">
        <v>0</v>
      </c>
    </row>
    <row r="36" spans="1:17" x14ac:dyDescent="0.25">
      <c r="A36" s="16" t="s">
        <v>60</v>
      </c>
      <c r="B36" s="5">
        <v>1430</v>
      </c>
      <c r="P36" s="9"/>
      <c r="Q36" s="10"/>
    </row>
    <row r="37" spans="1:17" x14ac:dyDescent="0.25">
      <c r="A37" s="3" t="s">
        <v>23</v>
      </c>
      <c r="B37" s="5">
        <v>100</v>
      </c>
    </row>
    <row r="38" spans="1:17" x14ac:dyDescent="0.25">
      <c r="A38" s="3" t="s">
        <v>24</v>
      </c>
      <c r="B38" s="5">
        <v>5000</v>
      </c>
      <c r="P38" s="9"/>
      <c r="Q38" s="9"/>
    </row>
    <row r="39" spans="1:17" x14ac:dyDescent="0.25">
      <c r="A39" s="3" t="s">
        <v>25</v>
      </c>
      <c r="B39" s="5">
        <v>5500</v>
      </c>
    </row>
    <row r="40" spans="1:17" x14ac:dyDescent="0.25">
      <c r="A40" s="3" t="s">
        <v>26</v>
      </c>
      <c r="B40" s="5">
        <v>875</v>
      </c>
    </row>
    <row r="41" spans="1:17" x14ac:dyDescent="0.25">
      <c r="A41" s="11" t="s">
        <v>42</v>
      </c>
      <c r="B41" s="5">
        <v>1500</v>
      </c>
    </row>
    <row r="42" spans="1:17" x14ac:dyDescent="0.25">
      <c r="A42" s="13" t="s">
        <v>55</v>
      </c>
      <c r="B42" s="6">
        <v>14405</v>
      </c>
      <c r="L42" s="15"/>
      <c r="P42" s="9"/>
      <c r="Q42" s="10"/>
    </row>
    <row r="43" spans="1:17" x14ac:dyDescent="0.25">
      <c r="A43" s="13" t="s">
        <v>47</v>
      </c>
      <c r="B43" s="5">
        <v>0</v>
      </c>
    </row>
    <row r="44" spans="1:17" x14ac:dyDescent="0.25">
      <c r="A44" s="13" t="s">
        <v>64</v>
      </c>
      <c r="B44" s="5">
        <v>250</v>
      </c>
    </row>
    <row r="45" spans="1:17" x14ac:dyDescent="0.25">
      <c r="A45" s="3" t="s">
        <v>27</v>
      </c>
      <c r="B45" s="5">
        <v>850</v>
      </c>
    </row>
    <row r="46" spans="1:17" x14ac:dyDescent="0.25">
      <c r="A46" s="3" t="s">
        <v>28</v>
      </c>
      <c r="B46" s="5">
        <v>1200</v>
      </c>
    </row>
    <row r="47" spans="1:17" x14ac:dyDescent="0.25">
      <c r="A47" s="3" t="s">
        <v>29</v>
      </c>
      <c r="B47" s="5">
        <v>1100</v>
      </c>
    </row>
    <row r="48" spans="1:17" x14ac:dyDescent="0.25">
      <c r="A48" s="3" t="s">
        <v>30</v>
      </c>
      <c r="B48" s="5">
        <v>250</v>
      </c>
    </row>
    <row r="49" spans="1:12" x14ac:dyDescent="0.25">
      <c r="A49" s="11" t="s">
        <v>18</v>
      </c>
      <c r="B49" s="5">
        <v>400</v>
      </c>
    </row>
    <row r="50" spans="1:12" x14ac:dyDescent="0.25">
      <c r="A50" s="3" t="s">
        <v>31</v>
      </c>
      <c r="B50" s="5">
        <v>400</v>
      </c>
    </row>
    <row r="51" spans="1:12" x14ac:dyDescent="0.25">
      <c r="A51" s="3" t="s">
        <v>32</v>
      </c>
      <c r="B51" s="5">
        <v>250</v>
      </c>
    </row>
    <row r="52" spans="1:12" x14ac:dyDescent="0.25">
      <c r="A52" s="3" t="s">
        <v>36</v>
      </c>
      <c r="B52" s="5">
        <v>500</v>
      </c>
    </row>
    <row r="53" spans="1:12" x14ac:dyDescent="0.25">
      <c r="A53" s="3" t="s">
        <v>37</v>
      </c>
      <c r="B53" s="5">
        <v>175</v>
      </c>
    </row>
    <row r="54" spans="1:12" x14ac:dyDescent="0.25">
      <c r="A54" s="3" t="s">
        <v>54</v>
      </c>
      <c r="B54" s="6">
        <v>5375</v>
      </c>
      <c r="L54" s="15"/>
    </row>
    <row r="55" spans="1:12" x14ac:dyDescent="0.25">
      <c r="A55" s="13" t="s">
        <v>46</v>
      </c>
      <c r="B55" s="5">
        <v>0</v>
      </c>
    </row>
    <row r="56" spans="1:12" x14ac:dyDescent="0.25">
      <c r="A56" s="3" t="s">
        <v>12</v>
      </c>
      <c r="B56" s="5">
        <v>750</v>
      </c>
    </row>
    <row r="57" spans="1:12" x14ac:dyDescent="0.25">
      <c r="A57" s="3" t="s">
        <v>13</v>
      </c>
      <c r="B57" s="5">
        <v>2700</v>
      </c>
    </row>
    <row r="58" spans="1:12" x14ac:dyDescent="0.25">
      <c r="A58" s="13" t="s">
        <v>56</v>
      </c>
      <c r="B58" s="6">
        <v>3450</v>
      </c>
    </row>
    <row r="60" spans="1:12" x14ac:dyDescent="0.25">
      <c r="A60" s="3" t="s">
        <v>43</v>
      </c>
      <c r="B60" s="6">
        <v>122240</v>
      </c>
    </row>
    <row r="61" spans="1:12" x14ac:dyDescent="0.25">
      <c r="A61" s="3" t="s">
        <v>44</v>
      </c>
      <c r="B61" s="7">
        <v>372</v>
      </c>
    </row>
    <row r="62" spans="1:12" x14ac:dyDescent="0.25">
      <c r="A62" s="3"/>
      <c r="J62" s="4"/>
      <c r="K62" s="4"/>
    </row>
    <row r="64" spans="1:12" x14ac:dyDescent="0.25">
      <c r="A64" s="19"/>
      <c r="B64" s="21" t="s">
        <v>65</v>
      </c>
    </row>
    <row r="65" spans="1:3" x14ac:dyDescent="0.25">
      <c r="A65" s="19" t="s">
        <v>45</v>
      </c>
      <c r="B65" s="20">
        <v>0.02</v>
      </c>
      <c r="C65" s="10"/>
    </row>
    <row r="66" spans="1:3" x14ac:dyDescent="0.25">
      <c r="A66" s="19" t="s">
        <v>47</v>
      </c>
      <c r="B66" s="20">
        <v>0.04</v>
      </c>
      <c r="C66" s="10"/>
    </row>
    <row r="67" spans="1:3" x14ac:dyDescent="0.25">
      <c r="A67" s="19" t="s">
        <v>5</v>
      </c>
      <c r="B67" s="20">
        <v>0.09</v>
      </c>
      <c r="C67" s="10"/>
    </row>
    <row r="68" spans="1:3" x14ac:dyDescent="0.25">
      <c r="A68" s="19" t="s">
        <v>48</v>
      </c>
      <c r="B68" s="20">
        <v>0.12</v>
      </c>
      <c r="C68" s="10"/>
    </row>
    <row r="69" spans="1:3" x14ac:dyDescent="0.25">
      <c r="A69" s="19" t="s">
        <v>49</v>
      </c>
      <c r="B69" s="20">
        <v>0.48</v>
      </c>
      <c r="C69" s="10"/>
    </row>
    <row r="70" spans="1:3" x14ac:dyDescent="0.25">
      <c r="A70" s="19" t="s">
        <v>50</v>
      </c>
      <c r="B70" s="20">
        <v>0.22</v>
      </c>
      <c r="C70" s="10"/>
    </row>
    <row r="71" spans="1:3" x14ac:dyDescent="0.25">
      <c r="A71" s="19" t="s">
        <v>46</v>
      </c>
      <c r="B71" s="20">
        <v>0.03</v>
      </c>
      <c r="C71" s="10"/>
    </row>
    <row r="74" spans="1:3" x14ac:dyDescent="0.25">
      <c r="A74" s="24" t="s">
        <v>67</v>
      </c>
    </row>
    <row r="75" spans="1:3" x14ac:dyDescent="0.25">
      <c r="A75" s="23"/>
    </row>
    <row r="76" spans="1:3" x14ac:dyDescent="0.25">
      <c r="A76" s="8" t="s">
        <v>68</v>
      </c>
    </row>
    <row r="77" spans="1:3" x14ac:dyDescent="0.25">
      <c r="A77" s="8" t="s">
        <v>69</v>
      </c>
    </row>
    <row r="78" spans="1:3" x14ac:dyDescent="0.25">
      <c r="A78" s="8" t="s">
        <v>70</v>
      </c>
    </row>
  </sheetData>
  <mergeCells count="3">
    <mergeCell ref="A1:B1"/>
    <mergeCell ref="A2:B2"/>
    <mergeCell ref="A3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with Classes</vt:lpstr>
      <vt:lpstr>Budget Without Classes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Polites, Stephanie</cp:lastModifiedBy>
  <dcterms:created xsi:type="dcterms:W3CDTF">2021-12-01T18:14:02Z</dcterms:created>
  <dcterms:modified xsi:type="dcterms:W3CDTF">2022-01-24T19:26:47Z</dcterms:modified>
</cp:coreProperties>
</file>